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20" yWindow="2860" windowWidth="23280" windowHeight="14000" activeTab="0"/>
  </bookViews>
  <sheets>
    <sheet name="total - Table 1 - Table 1" sheetId="1" r:id="rId1"/>
    <sheet name="nikhef - Table 1 - Table 1" sheetId="2" r:id="rId2"/>
    <sheet name="sara - Table 1 - Table 1" sheetId="3" r:id="rId3"/>
  </sheets>
  <definedNames/>
  <calcPr fullCalcOnLoad="1"/>
</workbook>
</file>

<file path=xl/sharedStrings.xml><?xml version="1.0" encoding="utf-8"?>
<sst xmlns="http://schemas.openxmlformats.org/spreadsheetml/2006/main" count="116" uniqueCount="41">
  <si>
    <t>VO</t>
  </si>
  <si>
    <t xml:space="preserve">     CPU</t>
  </si>
  <si>
    <t xml:space="preserve">    WALL</t>
  </si>
  <si>
    <t>CPU</t>
  </si>
  <si>
    <t>Wall</t>
  </si>
  <si>
    <t>alice</t>
  </si>
  <si>
    <t>atlas</t>
  </si>
  <si>
    <t>cms</t>
  </si>
  <si>
    <t>lhcb</t>
  </si>
  <si>
    <t>Disk</t>
  </si>
  <si>
    <t>DISK USAGE in GB</t>
  </si>
  <si>
    <t>ALICE</t>
  </si>
  <si>
    <t>allocated</t>
  </si>
  <si>
    <t>T0D1 POOLS</t>
  </si>
  <si>
    <t>USED</t>
  </si>
  <si>
    <t>AVAILABLE</t>
  </si>
  <si>
    <t>TOTAL</t>
  </si>
  <si>
    <t>used</t>
  </si>
  <si>
    <t>ATLAS</t>
  </si>
  <si>
    <t>CMS</t>
  </si>
  <si>
    <t>LHCb</t>
  </si>
  <si>
    <t>Tape</t>
  </si>
  <si>
    <t>template</t>
  </si>
  <si>
    <t>% err</t>
  </si>
  <si>
    <t>% SARA</t>
  </si>
  <si>
    <t>cpu</t>
  </si>
  <si>
    <t>tape usage in GB</t>
  </si>
  <si>
    <t>wall</t>
  </si>
  <si>
    <t>WALL</t>
  </si>
  <si>
    <t>GROUPS</t>
  </si>
  <si>
    <t xml:space="preserve"> cms cmssgm</t>
  </si>
  <si>
    <t xml:space="preserve"> lhcb lhcbprd lhcbsgm lhcbpil</t>
  </si>
  <si>
    <t>tape usage/reserved in GB</t>
  </si>
  <si>
    <t>Aggregate use of the NDPF  from 2013-12-01 up till 2014-01-01 exclusive (kSI2k.days)</t>
  </si>
  <si>
    <t xml:space="preserve"> palice alicesgm</t>
  </si>
  <si>
    <t xml:space="preserve"> patlas atla atlb atlc atlsgm atlaspil</t>
  </si>
  <si>
    <t>INSTALLED</t>
  </si>
  <si>
    <t>USAGE</t>
  </si>
  <si>
    <t>RESERVED</t>
  </si>
  <si>
    <t>SARA Accounting for December 2013</t>
  </si>
  <si>
    <t>total Accounting for december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</si>
</sst>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63"/>
      <name val="Helvetica Neue"/>
      <family val="0"/>
    </font>
    <font>
      <sz val="10"/>
      <color indexed="63"/>
      <name val="Arial"/>
      <family val="0"/>
    </font>
    <font>
      <i/>
      <sz val="16"/>
      <name val="Verdana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u val="single"/>
      <sz val="10"/>
      <color indexed="28"/>
      <name val="Helvetica Neue"/>
      <family val="0"/>
    </font>
    <font>
      <u val="single"/>
      <sz val="10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3" fontId="1" fillId="35" borderId="15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2" fontId="0" fillId="34" borderId="19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33" borderId="2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9CEE"/>
      <rgbColor rgb="00C0C0C0"/>
      <rgbColor rgb="00FFCC99"/>
      <rgbColor rgb="00CCFFCC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H30" sqref="H30"/>
    </sheetView>
  </sheetViews>
  <sheetFormatPr defaultColWidth="12.875" defaultRowHeight="19.5" customHeight="1"/>
  <cols>
    <col min="1" max="12" width="12.50390625" style="1" customWidth="1"/>
    <col min="13" max="16384" width="12.00390625" style="1" customWidth="1"/>
  </cols>
  <sheetData>
    <row r="1" spans="1:12" ht="12.75">
      <c r="A1" s="2" t="s">
        <v>40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</row>
    <row r="2" spans="1:12" ht="12.75">
      <c r="A2" s="2" t="s">
        <v>0</v>
      </c>
      <c r="B2" s="2" t="s">
        <v>1</v>
      </c>
      <c r="C2" s="2" t="s">
        <v>2</v>
      </c>
      <c r="D2" s="2"/>
      <c r="E2" s="2"/>
      <c r="F2" s="2"/>
      <c r="G2" s="2"/>
      <c r="H2" s="2"/>
      <c r="I2" s="2"/>
      <c r="J2" s="2" t="s">
        <v>0</v>
      </c>
      <c r="K2" s="4" t="s">
        <v>3</v>
      </c>
      <c r="L2" s="4" t="s">
        <v>4</v>
      </c>
    </row>
    <row r="3" spans="1:12" ht="12.75">
      <c r="A3" s="2" t="s">
        <v>5</v>
      </c>
      <c r="B3" s="2">
        <f>'nikhef - Table 1 - Table 1'!B3+'sara - Table 1 - Table 1'!B3</f>
        <v>51597</v>
      </c>
      <c r="C3" s="2">
        <f>'nikhef - Table 1 - Table 1'!C3+'sara - Table 1 - Table 1'!C3</f>
        <v>59066</v>
      </c>
      <c r="D3" s="2"/>
      <c r="E3" s="2"/>
      <c r="F3" s="2"/>
      <c r="G3" s="2"/>
      <c r="H3" s="2"/>
      <c r="I3" s="2"/>
      <c r="J3" s="2" t="s">
        <v>5</v>
      </c>
      <c r="K3" s="4">
        <f>B3*4</f>
        <v>206388</v>
      </c>
      <c r="L3" s="4"/>
    </row>
    <row r="4" spans="1:12" ht="12.75">
      <c r="A4" s="2" t="s">
        <v>6</v>
      </c>
      <c r="B4" s="2">
        <f>'nikhef - Table 1 - Table 1'!B4+'sara - Table 1 - Table 1'!B4</f>
        <v>295019</v>
      </c>
      <c r="C4" s="2">
        <f>'nikhef - Table 1 - Table 1'!C4+'sara - Table 1 - Table 1'!C4</f>
        <v>306570</v>
      </c>
      <c r="D4" s="2"/>
      <c r="E4" s="2"/>
      <c r="F4" s="2"/>
      <c r="G4" s="2"/>
      <c r="H4" s="2"/>
      <c r="I4" s="2"/>
      <c r="J4" s="2" t="s">
        <v>6</v>
      </c>
      <c r="K4" s="4"/>
      <c r="L4" s="4"/>
    </row>
    <row r="5" spans="1:12" ht="12.75">
      <c r="A5" s="2" t="s">
        <v>7</v>
      </c>
      <c r="B5" s="2">
        <f>'nikhef - Table 1 - Table 1'!B5+'sara - Table 1 - Table 1'!B5</f>
        <v>0</v>
      </c>
      <c r="C5" s="2">
        <f>'nikhef - Table 1 - Table 1'!C5+'sara - Table 1 - Table 1'!C5</f>
        <v>1</v>
      </c>
      <c r="D5" s="2"/>
      <c r="E5" s="2"/>
      <c r="F5" s="2"/>
      <c r="G5" s="2"/>
      <c r="H5" s="2"/>
      <c r="I5" s="2"/>
      <c r="J5" s="2" t="s">
        <v>7</v>
      </c>
      <c r="K5" s="4"/>
      <c r="L5" s="4"/>
    </row>
    <row r="6" spans="1:12" ht="12.75">
      <c r="A6" s="2" t="s">
        <v>8</v>
      </c>
      <c r="B6" s="2">
        <f>'nikhef - Table 1 - Table 1'!B6+'sara - Table 1 - Table 1'!B6</f>
        <v>165691</v>
      </c>
      <c r="C6" s="2">
        <f>'nikhef - Table 1 - Table 1'!C6+'sara - Table 1 - Table 1'!C6</f>
        <v>168459</v>
      </c>
      <c r="D6" s="2"/>
      <c r="E6" s="2"/>
      <c r="F6" s="5" t="s">
        <v>9</v>
      </c>
      <c r="G6" s="5"/>
      <c r="H6" s="5"/>
      <c r="I6" s="2"/>
      <c r="J6" s="2" t="s">
        <v>8</v>
      </c>
      <c r="K6" s="4"/>
      <c r="L6" s="4"/>
    </row>
    <row r="7" spans="1:12" ht="12.75">
      <c r="A7" s="2" t="s">
        <v>10</v>
      </c>
      <c r="B7" s="2"/>
      <c r="C7" s="2"/>
      <c r="D7" s="2"/>
      <c r="E7" s="2"/>
      <c r="F7" s="20" t="s">
        <v>11</v>
      </c>
      <c r="G7" s="5" t="s">
        <v>12</v>
      </c>
      <c r="H7" s="5">
        <f>INT(0.499+(D11)/1000)</f>
        <v>629</v>
      </c>
      <c r="I7" s="2"/>
      <c r="J7" s="3"/>
      <c r="K7" s="4"/>
      <c r="L7" s="4"/>
    </row>
    <row r="8" spans="1:12" ht="12.75">
      <c r="A8" s="2" t="s">
        <v>13</v>
      </c>
      <c r="B8" s="2" t="s">
        <v>14</v>
      </c>
      <c r="C8" s="2" t="s">
        <v>15</v>
      </c>
      <c r="D8" s="2" t="s">
        <v>16</v>
      </c>
      <c r="E8" s="2"/>
      <c r="F8" s="20"/>
      <c r="G8" s="5" t="s">
        <v>17</v>
      </c>
      <c r="H8" s="5">
        <f>INT(0.499+(B11)/1000)</f>
        <v>341</v>
      </c>
      <c r="I8" s="2"/>
      <c r="J8" s="3"/>
      <c r="K8" s="4"/>
      <c r="L8" s="4"/>
    </row>
    <row r="9" spans="1:12" ht="12.75">
      <c r="A9" s="2" t="s">
        <v>6</v>
      </c>
      <c r="B9" s="2">
        <f>'nikhef - Table 1 - Table 1'!B9+'sara - Table 1 - Table 1'!B9</f>
        <v>2834850</v>
      </c>
      <c r="C9" s="2">
        <f>'nikhef - Table 1 - Table 1'!C9+'sara - Table 1 - Table 1'!C9</f>
        <v>2027447</v>
      </c>
      <c r="D9" s="2">
        <f>'nikhef - Table 1 - Table 1'!D9+'sara - Table 1 - Table 1'!D9</f>
        <v>4862296</v>
      </c>
      <c r="E9" s="2"/>
      <c r="F9" s="20" t="s">
        <v>18</v>
      </c>
      <c r="G9" s="5" t="s">
        <v>12</v>
      </c>
      <c r="H9" s="5">
        <f>INT(0.499+(D9)/1000)</f>
        <v>4862</v>
      </c>
      <c r="I9" s="2"/>
      <c r="J9" s="3"/>
      <c r="K9" s="4"/>
      <c r="L9" s="4"/>
    </row>
    <row r="10" spans="1:12" ht="12.75">
      <c r="A10" s="2" t="s">
        <v>8</v>
      </c>
      <c r="B10" s="2">
        <f>'nikhef - Table 1 - Table 1'!B10+'sara - Table 1 - Table 1'!B10</f>
        <v>892099</v>
      </c>
      <c r="C10" s="2">
        <f>'nikhef - Table 1 - Table 1'!C10+'sara - Table 1 - Table 1'!C10</f>
        <v>613689</v>
      </c>
      <c r="D10" s="2">
        <f>'nikhef - Table 1 - Table 1'!D10+'sara - Table 1 - Table 1'!D10</f>
        <v>1505788</v>
      </c>
      <c r="E10" s="2"/>
      <c r="F10" s="20"/>
      <c r="G10" s="5" t="s">
        <v>17</v>
      </c>
      <c r="H10" s="5">
        <f>INT(0.499+(B9)/1000)</f>
        <v>2835</v>
      </c>
      <c r="I10" s="2"/>
      <c r="J10" s="3"/>
      <c r="K10" s="4"/>
      <c r="L10" s="4"/>
    </row>
    <row r="11" spans="1:12" ht="12.75">
      <c r="A11" s="2" t="s">
        <v>5</v>
      </c>
      <c r="B11" s="2">
        <f>'nikhef - Table 1 - Table 1'!B11+'sara - Table 1 - Table 1'!B11</f>
        <v>340853</v>
      </c>
      <c r="C11" s="2">
        <f>'nikhef - Table 1 - Table 1'!C11+'sara - Table 1 - Table 1'!C11</f>
        <v>287702</v>
      </c>
      <c r="D11" s="2">
        <f>'nikhef - Table 1 - Table 1'!D11+'sara - Table 1 - Table 1'!D11</f>
        <v>628556</v>
      </c>
      <c r="E11" s="2"/>
      <c r="F11" s="20" t="s">
        <v>19</v>
      </c>
      <c r="G11" s="5" t="s">
        <v>12</v>
      </c>
      <c r="H11" s="5"/>
      <c r="I11" s="2"/>
      <c r="J11" s="3"/>
      <c r="K11" s="4"/>
      <c r="L11" s="4"/>
    </row>
    <row r="12" spans="1:6" ht="14.25" customHeight="1">
      <c r="A12" s="26" t="s">
        <v>32</v>
      </c>
      <c r="B12" s="26"/>
      <c r="C12" s="26"/>
      <c r="D12" s="26"/>
      <c r="E12" s="24"/>
      <c r="F12" s="20"/>
    </row>
    <row r="13" spans="1:8" ht="14.25" customHeight="1">
      <c r="A13" s="26" t="s">
        <v>0</v>
      </c>
      <c r="B13" s="26" t="s">
        <v>37</v>
      </c>
      <c r="C13" s="26" t="s">
        <v>38</v>
      </c>
      <c r="D13" s="26"/>
      <c r="E13" s="24"/>
      <c r="F13" s="21" t="s">
        <v>20</v>
      </c>
      <c r="G13" s="27" t="s">
        <v>12</v>
      </c>
      <c r="H13" s="5">
        <f>INT(0.499+(D10)/1000)</f>
        <v>1506</v>
      </c>
    </row>
    <row r="14" spans="1:12" ht="12.75">
      <c r="A14" s="23" t="s">
        <v>6</v>
      </c>
      <c r="B14" s="2">
        <f>'nikhef - Table 1 - Table 1'!B14+'sara - Table 1 - Table 1'!B14</f>
        <v>3926271</v>
      </c>
      <c r="C14" s="2">
        <f>'nikhef - Table 1 - Table 1'!C14+'sara - Table 1 - Table 1'!C14</f>
        <v>4101000</v>
      </c>
      <c r="D14" s="2">
        <f>'nikhef - Table 1 - Table 1'!D14+'sara - Table 1 - Table 1'!D14</f>
        <v>0</v>
      </c>
      <c r="E14" s="2"/>
      <c r="F14" s="21"/>
      <c r="G14" s="5" t="s">
        <v>17</v>
      </c>
      <c r="H14" s="5">
        <f>INT(0.499+(B10)/1000)</f>
        <v>892</v>
      </c>
      <c r="I14" s="2"/>
      <c r="J14" s="3"/>
      <c r="K14" s="4"/>
      <c r="L14" s="4"/>
    </row>
    <row r="15" spans="1:12" ht="12.75">
      <c r="A15" s="23" t="s">
        <v>8</v>
      </c>
      <c r="B15" s="2">
        <f>'nikhef - Table 1 - Table 1'!B15+'sara - Table 1 - Table 1'!B15</f>
        <v>1403163</v>
      </c>
      <c r="C15" s="2">
        <f>'nikhef - Table 1 - Table 1'!C15+'sara - Table 1 - Table 1'!C15</f>
        <v>1000000</v>
      </c>
      <c r="D15" s="2">
        <f>'nikhef - Table 1 - Table 1'!D15+'sara - Table 1 - Table 1'!D15</f>
        <v>0</v>
      </c>
      <c r="E15" s="2"/>
      <c r="F15" s="2"/>
      <c r="G15" s="2"/>
      <c r="H15" s="2"/>
      <c r="I15" s="2"/>
      <c r="J15" s="3"/>
      <c r="K15" s="4"/>
      <c r="L15" s="4"/>
    </row>
    <row r="16" spans="1:12" ht="12.75">
      <c r="A16" s="22" t="s">
        <v>5</v>
      </c>
      <c r="B16" s="2">
        <f>'nikhef - Table 1 - Table 1'!B16+'sara - Table 1 - Table 1'!B16</f>
        <v>74424</v>
      </c>
      <c r="C16" s="2">
        <f>'nikhef - Table 1 - Table 1'!C16+'sara - Table 1 - Table 1'!C16</f>
        <v>492000</v>
      </c>
      <c r="D16" s="2">
        <f>'nikhef - Table 1 - Table 1'!D16+'sara - Table 1 - Table 1'!D16</f>
        <v>0</v>
      </c>
      <c r="E16" s="2"/>
      <c r="F16" s="5" t="s">
        <v>21</v>
      </c>
      <c r="G16" s="5"/>
      <c r="H16" s="2"/>
      <c r="I16" s="2"/>
      <c r="J16" s="3"/>
      <c r="K16" s="4"/>
      <c r="L16" s="4"/>
    </row>
    <row r="17" spans="1:12" ht="12.75">
      <c r="A17" s="2"/>
      <c r="B17" s="2"/>
      <c r="C17" s="2"/>
      <c r="D17" s="2"/>
      <c r="E17" s="2"/>
      <c r="F17" s="5" t="s">
        <v>11</v>
      </c>
      <c r="G17" s="5">
        <f>INT(0.499+B16/1000)+B27+B27</f>
        <v>74</v>
      </c>
      <c r="H17" s="2"/>
      <c r="I17" s="2"/>
      <c r="J17" s="3"/>
      <c r="K17" s="4"/>
      <c r="L17" s="4"/>
    </row>
    <row r="18" spans="1:12" ht="12.75">
      <c r="A18" s="2"/>
      <c r="B18" s="2"/>
      <c r="C18" s="2"/>
      <c r="D18" s="2"/>
      <c r="E18" s="2"/>
      <c r="F18" s="5" t="s">
        <v>18</v>
      </c>
      <c r="G18" s="5">
        <f>INT(0.499+B14/1000)</f>
        <v>3926</v>
      </c>
      <c r="H18" s="2"/>
      <c r="I18" s="2"/>
      <c r="J18" s="3"/>
      <c r="K18" s="4"/>
      <c r="L18" s="4"/>
    </row>
    <row r="19" spans="1:12" ht="12.75">
      <c r="A19" s="2"/>
      <c r="B19" s="2"/>
      <c r="C19" s="2"/>
      <c r="D19" s="2"/>
      <c r="E19" s="2"/>
      <c r="F19" s="5" t="s">
        <v>19</v>
      </c>
      <c r="G19" s="5">
        <v>0</v>
      </c>
      <c r="H19" s="2"/>
      <c r="I19" s="2"/>
      <c r="J19" s="6"/>
      <c r="K19" s="7"/>
      <c r="L19" s="7"/>
    </row>
    <row r="20" spans="1:12" ht="12.75">
      <c r="A20" s="2"/>
      <c r="B20" s="2"/>
      <c r="C20" s="2"/>
      <c r="D20" s="2"/>
      <c r="E20" s="2"/>
      <c r="F20" s="5" t="s">
        <v>20</v>
      </c>
      <c r="G20" s="5">
        <f>INT(0.499+B15/1000)</f>
        <v>1403</v>
      </c>
      <c r="H20" s="2"/>
      <c r="I20" s="8"/>
      <c r="J20" s="9" t="s">
        <v>22</v>
      </c>
      <c r="K20" s="10" t="s">
        <v>23</v>
      </c>
      <c r="L20" s="11" t="s">
        <v>24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8"/>
      <c r="J21" s="9"/>
      <c r="K21" s="10"/>
      <c r="L21" s="11"/>
    </row>
    <row r="22" spans="1:12" ht="12.75">
      <c r="A22" s="2"/>
      <c r="B22" s="2"/>
      <c r="C22" s="2"/>
      <c r="D22" s="2"/>
      <c r="E22" s="2"/>
      <c r="F22" s="5" t="s">
        <v>3</v>
      </c>
      <c r="G22" s="5"/>
      <c r="H22" s="5"/>
      <c r="I22" s="8"/>
      <c r="J22" s="9"/>
      <c r="K22" s="10"/>
      <c r="L22" s="11"/>
    </row>
    <row r="23" spans="1:12" ht="12.75">
      <c r="A23" s="2"/>
      <c r="B23" s="2"/>
      <c r="C23" s="2"/>
      <c r="D23" s="2"/>
      <c r="E23" s="2"/>
      <c r="F23" s="20" t="s">
        <v>11</v>
      </c>
      <c r="G23" s="5" t="s">
        <v>25</v>
      </c>
      <c r="H23" s="5">
        <f>B3*4</f>
        <v>206388</v>
      </c>
      <c r="I23" s="12"/>
      <c r="J23" s="13">
        <v>184863</v>
      </c>
      <c r="K23" s="14">
        <f aca="true" t="shared" si="0" ref="K23:K30">100*(J23-H23)/H23</f>
        <v>-10.42938542938543</v>
      </c>
      <c r="L23" s="11">
        <f>100*'sara - Table 1 - Table 1'!B3/B3</f>
        <v>27.5171037075799</v>
      </c>
    </row>
    <row r="24" spans="1:12" ht="12.75">
      <c r="A24" s="2"/>
      <c r="B24" s="2"/>
      <c r="C24" s="2"/>
      <c r="D24" s="2"/>
      <c r="E24" s="2"/>
      <c r="F24" s="20"/>
      <c r="G24" s="5" t="s">
        <v>27</v>
      </c>
      <c r="H24" s="5">
        <f>C3*4</f>
        <v>236264</v>
      </c>
      <c r="I24" s="12"/>
      <c r="J24" s="15">
        <v>209460</v>
      </c>
      <c r="K24" s="14">
        <f t="shared" si="0"/>
        <v>-11.344936173094505</v>
      </c>
      <c r="L24" s="11">
        <f>100*'sara - Table 1 - Table 1'!C3/C3</f>
        <v>26.34171943249924</v>
      </c>
    </row>
    <row r="25" spans="1:12" ht="12.75">
      <c r="A25" s="2"/>
      <c r="B25" s="2"/>
      <c r="C25" s="2"/>
      <c r="D25" s="2"/>
      <c r="E25" s="2"/>
      <c r="F25" s="20" t="s">
        <v>18</v>
      </c>
      <c r="G25" s="5" t="s">
        <v>25</v>
      </c>
      <c r="H25" s="5">
        <f>B4*4</f>
        <v>1180076</v>
      </c>
      <c r="I25" s="12"/>
      <c r="J25" s="16">
        <v>1080564</v>
      </c>
      <c r="K25" s="14">
        <f t="shared" si="0"/>
        <v>-8.432677217399558</v>
      </c>
      <c r="L25" s="11">
        <f>100*'sara - Table 1 - Table 1'!B4/B4</f>
        <v>34.092380490748056</v>
      </c>
    </row>
    <row r="26" spans="1:12" ht="12.75">
      <c r="A26" s="2"/>
      <c r="B26" s="2"/>
      <c r="C26" s="2"/>
      <c r="D26" s="2"/>
      <c r="E26" s="2"/>
      <c r="F26" s="20"/>
      <c r="G26" s="5" t="s">
        <v>27</v>
      </c>
      <c r="H26" s="5">
        <f>C4*4</f>
        <v>1226280</v>
      </c>
      <c r="I26" s="12"/>
      <c r="J26" s="15">
        <v>1123602</v>
      </c>
      <c r="K26" s="14">
        <f t="shared" si="0"/>
        <v>-8.373128486153243</v>
      </c>
      <c r="L26" s="11">
        <f>100*'sara - Table 1 - Table 1'!C4/C4</f>
        <v>34.25775516195323</v>
      </c>
    </row>
    <row r="27" spans="1:12" ht="12.75">
      <c r="A27" s="2"/>
      <c r="B27" s="2"/>
      <c r="C27" s="2"/>
      <c r="D27" s="2"/>
      <c r="E27" s="2"/>
      <c r="F27" s="20" t="s">
        <v>19</v>
      </c>
      <c r="G27" s="5" t="s">
        <v>25</v>
      </c>
      <c r="H27" s="5">
        <f>B5*4</f>
        <v>0</v>
      </c>
      <c r="I27" s="12"/>
      <c r="J27" s="16">
        <v>0</v>
      </c>
      <c r="K27" s="14" t="e">
        <f t="shared" si="0"/>
        <v>#DIV/0!</v>
      </c>
      <c r="L27" s="11" t="e">
        <f>100*'sara - Table 1 - Table 1'!B5/B5</f>
        <v>#DIV/0!</v>
      </c>
    </row>
    <row r="28" spans="1:12" ht="12.75">
      <c r="A28" s="2"/>
      <c r="B28" s="2"/>
      <c r="C28" s="2"/>
      <c r="D28" s="2"/>
      <c r="E28" s="2"/>
      <c r="F28" s="20"/>
      <c r="G28" s="5" t="s">
        <v>27</v>
      </c>
      <c r="H28" s="5">
        <f>C5*4</f>
        <v>4</v>
      </c>
      <c r="I28" s="12"/>
      <c r="J28" s="15">
        <v>3</v>
      </c>
      <c r="K28" s="14">
        <f t="shared" si="0"/>
        <v>-25</v>
      </c>
      <c r="L28" s="11">
        <f>100*'sara - Table 1 - Table 1'!C5/C5</f>
        <v>0</v>
      </c>
    </row>
    <row r="29" spans="1:12" ht="12.75">
      <c r="A29" s="2"/>
      <c r="B29" s="2"/>
      <c r="C29" s="2"/>
      <c r="D29" s="2"/>
      <c r="E29" s="2"/>
      <c r="F29" s="21" t="s">
        <v>20</v>
      </c>
      <c r="G29" s="5" t="s">
        <v>25</v>
      </c>
      <c r="H29" s="5">
        <f>B6*4</f>
        <v>662764</v>
      </c>
      <c r="I29" s="12"/>
      <c r="J29" s="16">
        <v>604725</v>
      </c>
      <c r="K29" s="14">
        <f t="shared" si="0"/>
        <v>-8.757114146211924</v>
      </c>
      <c r="L29" s="11">
        <f>100*'sara - Table 1 - Table 1'!B6/B6</f>
        <v>25.065332456198586</v>
      </c>
    </row>
    <row r="30" spans="1:12" ht="12.75">
      <c r="A30" s="2"/>
      <c r="B30" s="2"/>
      <c r="C30" s="2"/>
      <c r="D30" s="2"/>
      <c r="E30" s="2"/>
      <c r="F30" s="21"/>
      <c r="G30" s="5" t="s">
        <v>27</v>
      </c>
      <c r="H30" s="5">
        <f>C6*4</f>
        <v>673836</v>
      </c>
      <c r="I30" s="12"/>
      <c r="J30" s="17">
        <v>614773</v>
      </c>
      <c r="K30" s="18">
        <f t="shared" si="0"/>
        <v>-8.76518915581833</v>
      </c>
      <c r="L30" s="19">
        <f>100*'sara - Table 1 - Table 1'!C6/C6</f>
        <v>24.891516630159266</v>
      </c>
    </row>
  </sheetData>
  <sheetProtection/>
  <mergeCells count="8">
    <mergeCell ref="F27:F28"/>
    <mergeCell ref="F29:F30"/>
    <mergeCell ref="F7:F8"/>
    <mergeCell ref="F9:F10"/>
    <mergeCell ref="F11:F12"/>
    <mergeCell ref="F13:F14"/>
    <mergeCell ref="F23:F24"/>
    <mergeCell ref="F25:F26"/>
  </mergeCells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4" sqref="A14:A16"/>
    </sheetView>
  </sheetViews>
  <sheetFormatPr defaultColWidth="12.875" defaultRowHeight="19.5" customHeight="1"/>
  <cols>
    <col min="1" max="5" width="12.50390625" style="1" customWidth="1"/>
    <col min="6" max="16384" width="12.00390625" style="1" customWidth="1"/>
  </cols>
  <sheetData>
    <row r="1" spans="1:8" ht="14.25" customHeight="1">
      <c r="A1" s="23" t="s">
        <v>33</v>
      </c>
      <c r="B1" s="23"/>
      <c r="C1" s="23"/>
      <c r="D1" s="23"/>
      <c r="E1" s="23"/>
      <c r="F1" s="22"/>
      <c r="G1" s="22"/>
      <c r="H1" s="22"/>
    </row>
    <row r="2" spans="1:8" ht="14.25" customHeight="1">
      <c r="A2" s="23" t="s">
        <v>0</v>
      </c>
      <c r="B2" s="23" t="s">
        <v>3</v>
      </c>
      <c r="C2" s="23" t="s">
        <v>28</v>
      </c>
      <c r="D2" s="23" t="s">
        <v>29</v>
      </c>
      <c r="E2" s="23"/>
      <c r="F2" s="22"/>
      <c r="G2" s="22"/>
      <c r="H2" s="22"/>
    </row>
    <row r="3" spans="1:8" ht="14.25" customHeight="1">
      <c r="A3" s="23" t="s">
        <v>5</v>
      </c>
      <c r="B3" s="23">
        <v>37399</v>
      </c>
      <c r="C3" s="23">
        <v>43507</v>
      </c>
      <c r="D3" s="23" t="s">
        <v>34</v>
      </c>
      <c r="E3" s="23"/>
      <c r="F3" s="22"/>
      <c r="G3" s="22"/>
      <c r="H3" s="22"/>
    </row>
    <row r="4" spans="1:8" ht="14.25" customHeight="1">
      <c r="A4" s="23" t="s">
        <v>6</v>
      </c>
      <c r="B4" s="23">
        <v>194440</v>
      </c>
      <c r="C4" s="23">
        <v>201546</v>
      </c>
      <c r="D4" s="23" t="s">
        <v>35</v>
      </c>
      <c r="E4" s="23"/>
      <c r="F4" s="22"/>
      <c r="G4" s="22"/>
      <c r="H4" s="22"/>
    </row>
    <row r="5" spans="1:8" ht="14.25" customHeight="1">
      <c r="A5" s="23" t="s">
        <v>7</v>
      </c>
      <c r="B5" s="23">
        <v>0</v>
      </c>
      <c r="C5" s="23">
        <v>1</v>
      </c>
      <c r="D5" s="23" t="s">
        <v>30</v>
      </c>
      <c r="E5" s="23"/>
      <c r="F5" s="22"/>
      <c r="G5" s="22"/>
      <c r="H5" s="22"/>
    </row>
    <row r="6" spans="1:8" ht="14.25" customHeight="1">
      <c r="A6" s="23" t="s">
        <v>8</v>
      </c>
      <c r="B6" s="23">
        <v>124160</v>
      </c>
      <c r="C6" s="23">
        <v>126527</v>
      </c>
      <c r="D6" s="23" t="s">
        <v>31</v>
      </c>
      <c r="E6" s="23"/>
      <c r="F6" s="22"/>
      <c r="G6" s="22"/>
      <c r="H6" s="22"/>
    </row>
    <row r="7" spans="1:8" ht="14.25" customHeight="1">
      <c r="A7" s="23" t="s">
        <v>10</v>
      </c>
      <c r="B7" s="23"/>
      <c r="C7" s="23"/>
      <c r="D7" s="23"/>
      <c r="E7" s="23"/>
      <c r="F7" s="22"/>
      <c r="G7" s="22"/>
      <c r="H7" s="22"/>
    </row>
    <row r="8" spans="1:8" ht="14.25" customHeight="1">
      <c r="A8" s="23" t="s">
        <v>13</v>
      </c>
      <c r="B8" s="23" t="s">
        <v>14</v>
      </c>
      <c r="C8" s="23" t="s">
        <v>15</v>
      </c>
      <c r="D8" s="23" t="s">
        <v>16</v>
      </c>
      <c r="E8" s="23"/>
      <c r="F8" s="22"/>
      <c r="G8" s="22"/>
      <c r="H8" s="22"/>
    </row>
    <row r="9" spans="1:8" ht="14.25" customHeight="1">
      <c r="A9" s="23" t="s">
        <v>6</v>
      </c>
      <c r="B9" s="23">
        <v>1030525</v>
      </c>
      <c r="C9" s="23">
        <v>217595</v>
      </c>
      <c r="D9" s="23">
        <v>1248119</v>
      </c>
      <c r="E9" s="23"/>
      <c r="F9" s="22"/>
      <c r="G9" s="22"/>
      <c r="H9" s="22"/>
    </row>
    <row r="10" spans="1:8" ht="14.25" customHeight="1">
      <c r="A10" s="23" t="s">
        <v>8</v>
      </c>
      <c r="B10" s="23">
        <v>0</v>
      </c>
      <c r="C10" s="23">
        <v>0</v>
      </c>
      <c r="D10" s="23">
        <v>0</v>
      </c>
      <c r="E10" s="23"/>
      <c r="F10" s="22"/>
      <c r="G10" s="22"/>
      <c r="H10" s="22"/>
    </row>
    <row r="11" spans="1:8" ht="14.25" customHeight="1">
      <c r="A11" s="23" t="s">
        <v>5</v>
      </c>
      <c r="B11" s="23">
        <v>0</v>
      </c>
      <c r="C11" s="23">
        <v>0</v>
      </c>
      <c r="D11" s="23">
        <v>0</v>
      </c>
      <c r="E11" s="23"/>
      <c r="F11" s="22"/>
      <c r="G11" s="22"/>
      <c r="H11" s="22"/>
    </row>
    <row r="12" spans="1:8" ht="14.25" customHeight="1">
      <c r="A12" s="23" t="s">
        <v>26</v>
      </c>
      <c r="B12" s="23" t="s">
        <v>14</v>
      </c>
      <c r="C12" s="23" t="s">
        <v>36</v>
      </c>
      <c r="D12" s="23"/>
      <c r="E12" s="23"/>
      <c r="F12" s="22"/>
      <c r="G12" s="22"/>
      <c r="H12" s="22"/>
    </row>
    <row r="13" spans="1:8" ht="14.25" customHeight="1">
      <c r="A13" s="23" t="s">
        <v>0</v>
      </c>
      <c r="B13" s="23" t="s">
        <v>37</v>
      </c>
      <c r="C13" s="23" t="s">
        <v>38</v>
      </c>
      <c r="D13" s="23"/>
      <c r="E13" s="23"/>
      <c r="F13" s="22"/>
      <c r="G13" s="22"/>
      <c r="H13" s="22"/>
    </row>
    <row r="14" spans="1:8" ht="14.25" customHeight="1">
      <c r="A14" s="23" t="s">
        <v>6</v>
      </c>
      <c r="B14" s="23">
        <v>0</v>
      </c>
      <c r="C14" s="23">
        <v>0</v>
      </c>
      <c r="D14" s="23"/>
      <c r="E14" s="23"/>
      <c r="F14" s="22"/>
      <c r="G14" s="22"/>
      <c r="H14" s="22"/>
    </row>
    <row r="15" spans="1:8" ht="14.25" customHeight="1">
      <c r="A15" s="23" t="s">
        <v>8</v>
      </c>
      <c r="B15" s="23">
        <v>0</v>
      </c>
      <c r="C15" s="23">
        <v>0</v>
      </c>
      <c r="D15" s="23"/>
      <c r="E15" s="23"/>
      <c r="F15" s="22"/>
      <c r="G15" s="22"/>
      <c r="H15" s="22"/>
    </row>
    <row r="16" spans="1:8" ht="19.5" customHeight="1">
      <c r="A16" s="22" t="s">
        <v>5</v>
      </c>
      <c r="B16" s="22">
        <v>0</v>
      </c>
      <c r="C16" s="22">
        <v>0</v>
      </c>
      <c r="D16" s="22"/>
      <c r="E16" s="22"/>
      <c r="F16" s="22"/>
      <c r="G16" s="22"/>
      <c r="H16" s="22"/>
    </row>
    <row r="17" spans="1:8" ht="19.5" customHeight="1">
      <c r="A17" s="22"/>
      <c r="B17" s="22"/>
      <c r="C17" s="22"/>
      <c r="D17" s="22"/>
      <c r="E17" s="22"/>
      <c r="F17" s="22"/>
      <c r="G17" s="22"/>
      <c r="H17" s="22"/>
    </row>
    <row r="18" spans="1:8" ht="19.5" customHeight="1">
      <c r="A18" s="22"/>
      <c r="B18" s="22"/>
      <c r="C18" s="22"/>
      <c r="D18" s="22"/>
      <c r="E18" s="22"/>
      <c r="F18" s="22"/>
      <c r="G18" s="22"/>
      <c r="H18" s="22"/>
    </row>
    <row r="19" spans="1:8" ht="19.5" customHeight="1">
      <c r="A19" s="22"/>
      <c r="B19" s="22"/>
      <c r="C19" s="22"/>
      <c r="D19" s="22"/>
      <c r="E19" s="22"/>
      <c r="F19" s="22"/>
      <c r="G19" s="22"/>
      <c r="H19" s="22"/>
    </row>
    <row r="20" spans="1:8" ht="19.5" customHeight="1">
      <c r="A20" s="22"/>
      <c r="B20" s="22"/>
      <c r="C20" s="22"/>
      <c r="D20" s="22"/>
      <c r="E20" s="22"/>
      <c r="F20" s="22"/>
      <c r="G20" s="22"/>
      <c r="H20" s="22"/>
    </row>
    <row r="21" spans="1:8" ht="19.5" customHeight="1">
      <c r="A21" s="22"/>
      <c r="B21" s="22"/>
      <c r="C21" s="22"/>
      <c r="D21" s="22"/>
      <c r="E21" s="22"/>
      <c r="F21" s="22"/>
      <c r="G21" s="22"/>
      <c r="H21" s="22"/>
    </row>
    <row r="22" spans="1:8" ht="19.5" customHeight="1">
      <c r="A22" s="22"/>
      <c r="B22" s="22"/>
      <c r="C22" s="22"/>
      <c r="D22" s="22"/>
      <c r="E22" s="22"/>
      <c r="F22" s="22"/>
      <c r="G22" s="22"/>
      <c r="H22" s="22"/>
    </row>
    <row r="23" spans="1:8" ht="19.5" customHeight="1">
      <c r="A23" s="22"/>
      <c r="B23" s="22"/>
      <c r="C23" s="22"/>
      <c r="D23" s="22"/>
      <c r="E23" s="22"/>
      <c r="F23" s="22"/>
      <c r="G23" s="22"/>
      <c r="H23" s="22"/>
    </row>
    <row r="24" spans="1:8" ht="19.5" customHeight="1">
      <c r="A24" s="22"/>
      <c r="B24" s="22"/>
      <c r="C24" s="22"/>
      <c r="D24" s="22"/>
      <c r="E24" s="22"/>
      <c r="F24" s="22"/>
      <c r="G24" s="22"/>
      <c r="H24" s="22"/>
    </row>
    <row r="25" spans="1:8" ht="19.5" customHeight="1">
      <c r="A25" s="22"/>
      <c r="B25" s="22"/>
      <c r="C25" s="22"/>
      <c r="D25" s="22"/>
      <c r="E25" s="22"/>
      <c r="F25" s="22"/>
      <c r="G25" s="22"/>
      <c r="H25" s="22"/>
    </row>
    <row r="26" spans="1:8" ht="19.5" customHeight="1">
      <c r="A26" s="22"/>
      <c r="B26" s="22"/>
      <c r="C26" s="22"/>
      <c r="D26" s="22"/>
      <c r="E26" s="22"/>
      <c r="F26" s="22"/>
      <c r="G26" s="22"/>
      <c r="H26" s="22"/>
    </row>
    <row r="27" spans="1:8" ht="19.5" customHeight="1">
      <c r="A27" s="22"/>
      <c r="B27" s="22"/>
      <c r="C27" s="22"/>
      <c r="D27" s="22"/>
      <c r="E27" s="22"/>
      <c r="F27" s="22"/>
      <c r="G27" s="22"/>
      <c r="H27" s="22"/>
    </row>
    <row r="28" spans="1:8" ht="19.5" customHeight="1">
      <c r="A28" s="22"/>
      <c r="B28" s="22"/>
      <c r="C28" s="22"/>
      <c r="D28" s="22"/>
      <c r="E28" s="22"/>
      <c r="F28" s="22"/>
      <c r="G28" s="22"/>
      <c r="H28" s="22"/>
    </row>
    <row r="30" ht="19.5" customHeight="1">
      <c r="G30" s="22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2" sqref="A12:IV13"/>
    </sheetView>
  </sheetViews>
  <sheetFormatPr defaultColWidth="12.875" defaultRowHeight="19.5" customHeight="1"/>
  <cols>
    <col min="1" max="5" width="12.50390625" style="1" customWidth="1"/>
    <col min="6" max="16384" width="12.00390625" style="1" customWidth="1"/>
  </cols>
  <sheetData>
    <row r="1" spans="1:5" ht="14.25" customHeight="1">
      <c r="A1" s="26" t="s">
        <v>39</v>
      </c>
      <c r="B1" s="26"/>
      <c r="C1" s="26"/>
      <c r="D1" s="26"/>
      <c r="E1" s="24"/>
    </row>
    <row r="2" spans="1:5" ht="14.25" customHeight="1">
      <c r="A2" s="26" t="s">
        <v>0</v>
      </c>
      <c r="B2" s="26" t="s">
        <v>3</v>
      </c>
      <c r="C2" s="26" t="s">
        <v>28</v>
      </c>
      <c r="D2" s="26"/>
      <c r="E2" s="24"/>
    </row>
    <row r="3" spans="1:5" ht="14.25" customHeight="1">
      <c r="A3" s="26" t="s">
        <v>5</v>
      </c>
      <c r="B3" s="26">
        <v>14198</v>
      </c>
      <c r="C3" s="26">
        <v>15559</v>
      </c>
      <c r="D3" s="26"/>
      <c r="E3" s="24"/>
    </row>
    <row r="4" spans="1:5" ht="14.25" customHeight="1">
      <c r="A4" s="26" t="s">
        <v>6</v>
      </c>
      <c r="B4" s="26">
        <v>100579</v>
      </c>
      <c r="C4" s="26">
        <v>105024</v>
      </c>
      <c r="D4" s="26"/>
      <c r="E4" s="24"/>
    </row>
    <row r="5" spans="1:5" ht="14.25" customHeight="1">
      <c r="A5" s="26" t="s">
        <v>7</v>
      </c>
      <c r="B5" s="26">
        <v>0</v>
      </c>
      <c r="C5" s="26">
        <v>0</v>
      </c>
      <c r="D5" s="26"/>
      <c r="E5" s="24"/>
    </row>
    <row r="6" spans="1:5" ht="14.25" customHeight="1">
      <c r="A6" s="26" t="s">
        <v>8</v>
      </c>
      <c r="B6" s="26">
        <v>41531</v>
      </c>
      <c r="C6" s="26">
        <v>41932</v>
      </c>
      <c r="D6" s="26"/>
      <c r="E6" s="24"/>
    </row>
    <row r="7" spans="1:5" ht="14.25" customHeight="1">
      <c r="A7" s="26" t="s">
        <v>10</v>
      </c>
      <c r="B7" s="26"/>
      <c r="C7" s="26"/>
      <c r="D7" s="26"/>
      <c r="E7" s="24"/>
    </row>
    <row r="8" spans="1:5" ht="14.25" customHeight="1">
      <c r="A8" s="26" t="s">
        <v>0</v>
      </c>
      <c r="B8" s="26" t="s">
        <v>14</v>
      </c>
      <c r="C8" s="26" t="s">
        <v>15</v>
      </c>
      <c r="D8" s="26" t="s">
        <v>16</v>
      </c>
      <c r="E8" s="24"/>
    </row>
    <row r="9" spans="1:5" ht="14.25" customHeight="1">
      <c r="A9" s="26" t="s">
        <v>6</v>
      </c>
      <c r="B9" s="26">
        <v>1804325</v>
      </c>
      <c r="C9" s="26">
        <v>1809852</v>
      </c>
      <c r="D9" s="26">
        <v>3614177</v>
      </c>
      <c r="E9" s="24"/>
    </row>
    <row r="10" spans="1:5" ht="14.25" customHeight="1">
      <c r="A10" s="26" t="s">
        <v>8</v>
      </c>
      <c r="B10" s="26">
        <v>892099</v>
      </c>
      <c r="C10" s="26">
        <v>613689</v>
      </c>
      <c r="D10" s="26">
        <v>1505788</v>
      </c>
      <c r="E10" s="24"/>
    </row>
    <row r="11" spans="1:5" ht="14.25" customHeight="1">
      <c r="A11" s="26" t="s">
        <v>5</v>
      </c>
      <c r="B11" s="26">
        <v>340853</v>
      </c>
      <c r="C11" s="26">
        <v>287702</v>
      </c>
      <c r="D11" s="26">
        <v>628556</v>
      </c>
      <c r="E11" s="24"/>
    </row>
    <row r="12" spans="1:5" ht="14.25" customHeight="1">
      <c r="A12" s="26" t="s">
        <v>32</v>
      </c>
      <c r="B12" s="26"/>
      <c r="C12" s="26"/>
      <c r="D12" s="26"/>
      <c r="E12" s="24"/>
    </row>
    <row r="13" spans="1:5" ht="14.25" customHeight="1">
      <c r="A13" s="26" t="s">
        <v>0</v>
      </c>
      <c r="B13" s="26" t="s">
        <v>37</v>
      </c>
      <c r="C13" s="26" t="s">
        <v>38</v>
      </c>
      <c r="D13" s="26"/>
      <c r="E13" s="24"/>
    </row>
    <row r="14" spans="1:5" ht="14.25" customHeight="1">
      <c r="A14" s="26" t="s">
        <v>6</v>
      </c>
      <c r="B14" s="26">
        <v>3926271</v>
      </c>
      <c r="C14" s="26">
        <v>4101000</v>
      </c>
      <c r="D14" s="26"/>
      <c r="E14" s="24"/>
    </row>
    <row r="15" spans="1:5" ht="14.25" customHeight="1">
      <c r="A15" s="26" t="s">
        <v>8</v>
      </c>
      <c r="B15" s="26">
        <v>1403163</v>
      </c>
      <c r="C15" s="26">
        <v>1000000</v>
      </c>
      <c r="D15" s="26"/>
      <c r="E15" s="24"/>
    </row>
    <row r="16" spans="1:5" ht="14.25" customHeight="1">
      <c r="A16" s="26" t="s">
        <v>5</v>
      </c>
      <c r="B16" s="26">
        <v>74424</v>
      </c>
      <c r="C16" s="26">
        <v>492000</v>
      </c>
      <c r="D16" s="26"/>
      <c r="E16" s="24"/>
    </row>
    <row r="17" spans="1:5" ht="12.75">
      <c r="A17" s="25"/>
      <c r="B17" s="25"/>
      <c r="C17" s="25"/>
      <c r="D17" s="25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</sheetData>
  <sheetProtection/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Templon</dc:creator>
  <cp:keywords/>
  <dc:description/>
  <cp:lastModifiedBy>Jeff Templon</cp:lastModifiedBy>
  <dcterms:created xsi:type="dcterms:W3CDTF">2014-01-23T13:16:15Z</dcterms:created>
  <dcterms:modified xsi:type="dcterms:W3CDTF">2014-01-23T14:07:05Z</dcterms:modified>
  <cp:category/>
  <cp:version/>
  <cp:contentType/>
  <cp:contentStatus/>
</cp:coreProperties>
</file>